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wcollegelanarkshire.sharepoint.com/sites/Finance/Shared Documents/General/Coatbridge Finance/SENIOR ACCOUNTANT/Management Accounts/24-25/CN Nursery/Sep25 Board papers/"/>
    </mc:Choice>
  </mc:AlternateContent>
  <xr:revisionPtr revIDLastSave="0" documentId="8_{E254732C-800F-45FC-BA1A-E6F2D3C01D9A}" xr6:coauthVersionLast="36" xr6:coauthVersionMax="36" xr10:uidLastSave="{00000000-0000-0000-0000-000000000000}"/>
  <bookViews>
    <workbookView xWindow="0" yWindow="0" windowWidth="14390" windowHeight="3780" xr2:uid="{71BFB5FB-8894-4049-8648-9232091D8FD4}"/>
  </bookViews>
  <sheets>
    <sheet name="Summary" sheetId="1" r:id="rId1"/>
  </sheets>
  <definedNames>
    <definedName name="_xlnm.Print_Area" localSheetId="0">Summary!$A$1:$L$46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J16" i="1" l="1"/>
  <c r="J23" i="1" l="1"/>
  <c r="H9" i="1" l="1"/>
  <c r="H28" i="1"/>
  <c r="G18" i="1" l="1"/>
  <c r="G20" i="1" s="1"/>
  <c r="G21" i="1" s="1"/>
  <c r="F18" i="1"/>
  <c r="F20" i="1" s="1"/>
  <c r="F21" i="1" s="1"/>
  <c r="H16" i="1"/>
  <c r="H14" i="1"/>
  <c r="H12" i="1"/>
  <c r="H18" i="1" l="1"/>
  <c r="H20" i="1" s="1"/>
  <c r="G25" i="1"/>
  <c r="G26" i="1" s="1"/>
  <c r="H23" i="1"/>
  <c r="F25" i="1"/>
  <c r="F26" i="1" s="1"/>
  <c r="H25" i="1" l="1"/>
  <c r="D9" i="1"/>
  <c r="C8" i="1" l="1"/>
  <c r="C18" i="1"/>
  <c r="C20" i="1" s="1"/>
  <c r="C21" i="1" s="1"/>
  <c r="D16" i="1"/>
  <c r="D14" i="1"/>
  <c r="D18" i="1" l="1"/>
  <c r="C23" i="1" l="1"/>
  <c r="C25" i="1" s="1"/>
  <c r="C26" i="1" s="1"/>
  <c r="D12" i="1"/>
  <c r="D20" i="1" s="1"/>
  <c r="D23" i="1" l="1"/>
  <c r="D25" i="1" s="1"/>
  <c r="B8" i="1" l="1"/>
  <c r="J18" i="1" l="1"/>
  <c r="J20" i="1" s="1"/>
  <c r="B18" i="1"/>
  <c r="B20" i="1" s="1"/>
  <c r="B21" i="1" l="1"/>
  <c r="B25" i="1"/>
  <c r="B26" i="1" s="1"/>
  <c r="J21" i="1"/>
  <c r="J25" i="1"/>
  <c r="J26" i="1" s="1"/>
</calcChain>
</file>

<file path=xl/sharedStrings.xml><?xml version="1.0" encoding="utf-8"?>
<sst xmlns="http://schemas.openxmlformats.org/spreadsheetml/2006/main" count="66" uniqueCount="51">
  <si>
    <t>Income</t>
  </si>
  <si>
    <t xml:space="preserve">Staffing </t>
  </si>
  <si>
    <t>Supplies/Services Expenditure</t>
  </si>
  <si>
    <t>Academic Year</t>
  </si>
  <si>
    <t>2023/24</t>
  </si>
  <si>
    <t>2024/25</t>
  </si>
  <si>
    <t>0800-1800</t>
  </si>
  <si>
    <t>Staffing FTE</t>
  </si>
  <si>
    <t>Total Expenditure</t>
  </si>
  <si>
    <t>No. of Weeks Provision</t>
  </si>
  <si>
    <t>Surplus/(Deficit)</t>
  </si>
  <si>
    <t>0830-1630</t>
  </si>
  <si>
    <t>Nursery Opening Hours</t>
  </si>
  <si>
    <t>Surplus/(Deficit) as a % of income</t>
  </si>
  <si>
    <t>Hours per Week</t>
  </si>
  <si>
    <t>Allocation of Central Overheads</t>
  </si>
  <si>
    <t>Budget</t>
  </si>
  <si>
    <t xml:space="preserve">Actual </t>
  </si>
  <si>
    <t>Variance</t>
  </si>
  <si>
    <t>Occupancy level (based upon hours)</t>
  </si>
  <si>
    <t>0 - 2</t>
  </si>
  <si>
    <t>Whole Nursery</t>
  </si>
  <si>
    <t>2 - 3</t>
  </si>
  <si>
    <t>Occupancy comparative based on places</t>
  </si>
  <si>
    <t>3  - 5</t>
  </si>
  <si>
    <t>Student Funding Only -  13 children</t>
  </si>
  <si>
    <t>Student/Council   - 3 children</t>
  </si>
  <si>
    <t>Council Funding Only -  19 children </t>
  </si>
  <si>
    <t>Council/Private – 11 children</t>
  </si>
  <si>
    <t>Private Only -  18 children</t>
  </si>
  <si>
    <t>64 children in total</t>
  </si>
  <si>
    <t>Current Intake @ 02/09/2024</t>
  </si>
  <si>
    <t>APPENDIX 1 - CUMBERNAULD NURSERY PROVISION</t>
  </si>
  <si>
    <t>Council/Student/Private – 0 children</t>
  </si>
  <si>
    <t>Student Funding Only -  10 children</t>
  </si>
  <si>
    <t>Council/Student/Private – 2 children</t>
  </si>
  <si>
    <t>Student/Council   - 5 children</t>
  </si>
  <si>
    <t>Council Funding Only -  22 children </t>
  </si>
  <si>
    <t>Council Funding Only -  29 children </t>
  </si>
  <si>
    <t>Private Only -  21 children</t>
  </si>
  <si>
    <t>78 children in total</t>
  </si>
  <si>
    <t>2025/26</t>
  </si>
  <si>
    <t>Annual - Aug23 to Jul24</t>
  </si>
  <si>
    <t>Annual - Aug24 to Jul25</t>
  </si>
  <si>
    <t>Current Intake @ 01/09/2025</t>
  </si>
  <si>
    <t>Student/Council   - 4 children</t>
  </si>
  <si>
    <t>Council/Private – 9 children</t>
  </si>
  <si>
    <t>Private Only -  22 children</t>
  </si>
  <si>
    <t>Council/Student/Private – 1 child</t>
  </si>
  <si>
    <t>71 children in total</t>
  </si>
  <si>
    <t>Current Intake @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</si>
</sst>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;\(#,##0\)\ "/>
    <numFmt numFmtId="166" formatCode="_-* #,##0_-;\(#,##0\)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/>
    <xf numFmtId="9" fontId="0" fillId="0" borderId="0" xfId="2" applyFont="1"/>
    <xf numFmtId="165" fontId="1" fillId="0" borderId="0" xfId="1" applyNumberFormat="1" applyFont="1"/>
    <xf numFmtId="0" fontId="0" fillId="2" borderId="0" xfId="0" applyFill="1"/>
    <xf numFmtId="0" fontId="0" fillId="0" borderId="1" xfId="0" applyFill="1" applyBorder="1"/>
    <xf numFmtId="9" fontId="0" fillId="0" borderId="3" xfId="0" applyNumberFormat="1" applyBorder="1" applyAlignment="1">
      <alignment horizontal="center"/>
    </xf>
    <xf numFmtId="0" fontId="2" fillId="2" borderId="0" xfId="0" applyFont="1" applyFill="1"/>
    <xf numFmtId="165" fontId="1" fillId="2" borderId="0" xfId="1" applyNumberFormat="1" applyFont="1" applyFill="1"/>
    <xf numFmtId="9" fontId="0" fillId="2" borderId="0" xfId="2" applyFont="1" applyFill="1"/>
    <xf numFmtId="0" fontId="0" fillId="0" borderId="0" xfId="0" applyBorder="1"/>
    <xf numFmtId="43" fontId="0" fillId="0" borderId="0" xfId="0" applyNumberFormat="1"/>
    <xf numFmtId="0" fontId="0" fillId="0" borderId="2" xfId="0" applyFill="1" applyBorder="1"/>
    <xf numFmtId="9" fontId="0" fillId="0" borderId="3" xfId="0" applyNumberForma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9" fontId="0" fillId="0" borderId="0" xfId="2" applyFont="1" applyFill="1" applyAlignment="1">
      <alignment horizont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 wrapText="1"/>
    </xf>
    <xf numFmtId="1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9" fontId="5" fillId="0" borderId="7" xfId="0" applyNumberFormat="1" applyFont="1" applyBorder="1" applyAlignment="1">
      <alignment vertical="center" wrapText="1"/>
    </xf>
    <xf numFmtId="16" fontId="5" fillId="0" borderId="6" xfId="0" quotePrefix="1" applyNumberFormat="1" applyFont="1" applyBorder="1" applyAlignment="1">
      <alignment vertical="center" wrapText="1"/>
    </xf>
    <xf numFmtId="14" fontId="0" fillId="0" borderId="0" xfId="0" quotePrefix="1" applyNumberFormat="1" applyAlignment="1">
      <alignment horizontal="center"/>
    </xf>
    <xf numFmtId="166" fontId="0" fillId="0" borderId="0" xfId="0" applyNumberFormat="1" applyFont="1" applyAlignment="1">
      <alignment horizontal="right"/>
    </xf>
    <xf numFmtId="17" fontId="5" fillId="0" borderId="5" xfId="0" applyNumberFormat="1" applyFont="1" applyFill="1" applyBorder="1" applyAlignment="1">
      <alignment vertical="center" wrapText="1"/>
    </xf>
    <xf numFmtId="9" fontId="5" fillId="0" borderId="7" xfId="0" applyNumberFormat="1" applyFont="1" applyFill="1" applyBorder="1" applyAlignment="1">
      <alignment vertical="center" wrapText="1"/>
    </xf>
    <xf numFmtId="0" fontId="0" fillId="0" borderId="0" xfId="0" applyFill="1"/>
    <xf numFmtId="9" fontId="5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" fontId="5" fillId="0" borderId="4" xfId="0" applyNumberFormat="1" applyFont="1" applyFill="1" applyBorder="1" applyAlignment="1">
      <alignment vertical="center" wrapText="1"/>
    </xf>
    <xf numFmtId="9" fontId="5" fillId="0" borderId="6" xfId="0" applyNumberFormat="1" applyFont="1" applyFill="1" applyBorder="1" applyAlignment="1">
      <alignment vertical="center" wrapText="1"/>
    </xf>
    <xf numFmtId="9" fontId="5" fillId="0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/>
    <xf numFmtId="17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129E-C0B7-462A-93F4-9E97CB1FBB61}">
  <sheetPr>
    <pageSetUpPr fitToPage="1"/>
  </sheetPr>
  <dimension ref="A1:N50"/>
  <sheetViews>
    <sheetView tabSelected="1" zoomScaleNormal="100" workbookViewId="0">
      <selection activeCell="G14" sqref="G14"/>
    </sheetView>
  </sheetViews>
  <sheetFormatPr defaultRowHeight="14.5" x14ac:dyDescent="0.35"/>
  <cols>
    <col min="1" max="1" width="38.54296875" customWidth="1"/>
    <col min="2" max="4" width="10.1796875" customWidth="1"/>
    <col min="5" max="5" width="3.54296875" customWidth="1"/>
    <col min="6" max="8" width="10.1796875" customWidth="1"/>
    <col min="9" max="9" width="3.54296875" customWidth="1"/>
    <col min="10" max="10" width="10.1796875" customWidth="1"/>
    <col min="11" max="11" width="11.26953125" customWidth="1"/>
    <col min="12" max="12" width="10.1796875" customWidth="1"/>
    <col min="13" max="13" width="9.90625" customWidth="1"/>
    <col min="14" max="14" width="11.1796875" bestFit="1" customWidth="1"/>
  </cols>
  <sheetData>
    <row r="1" spans="1:14" x14ac:dyDescent="0.35">
      <c r="A1" s="2" t="s">
        <v>32</v>
      </c>
      <c r="B1" s="2"/>
      <c r="C1" s="2"/>
      <c r="D1" s="2"/>
      <c r="E1" s="2"/>
      <c r="F1" s="2"/>
      <c r="G1" s="2"/>
      <c r="H1" s="2"/>
      <c r="I1" s="2"/>
    </row>
    <row r="3" spans="1:14" x14ac:dyDescent="0.35">
      <c r="C3" s="26" t="s">
        <v>42</v>
      </c>
      <c r="F3" s="45" t="s">
        <v>43</v>
      </c>
      <c r="G3" s="45"/>
      <c r="H3" s="45"/>
    </row>
    <row r="4" spans="1:14" x14ac:dyDescent="0.35">
      <c r="A4" s="3"/>
      <c r="B4" s="4" t="s">
        <v>16</v>
      </c>
      <c r="C4" s="4" t="s">
        <v>17</v>
      </c>
      <c r="D4" s="4" t="s">
        <v>18</v>
      </c>
      <c r="E4" s="4"/>
      <c r="F4" s="4" t="s">
        <v>16</v>
      </c>
      <c r="G4" s="4" t="s">
        <v>17</v>
      </c>
      <c r="H4" s="4" t="s">
        <v>18</v>
      </c>
      <c r="I4" s="4"/>
      <c r="J4" s="4" t="s">
        <v>16</v>
      </c>
    </row>
    <row r="5" spans="1:14" x14ac:dyDescent="0.35">
      <c r="A5" s="3" t="s">
        <v>3</v>
      </c>
      <c r="B5" s="4" t="s">
        <v>4</v>
      </c>
      <c r="C5" s="4" t="s">
        <v>4</v>
      </c>
      <c r="D5" s="4" t="s">
        <v>4</v>
      </c>
      <c r="E5" s="4"/>
      <c r="F5" s="4" t="s">
        <v>5</v>
      </c>
      <c r="G5" s="4" t="s">
        <v>5</v>
      </c>
      <c r="H5" s="4" t="s">
        <v>5</v>
      </c>
      <c r="I5" s="4"/>
      <c r="J5" s="4" t="s">
        <v>41</v>
      </c>
    </row>
    <row r="6" spans="1:14" x14ac:dyDescent="0.35">
      <c r="A6" s="3" t="s">
        <v>9</v>
      </c>
      <c r="B6" s="4">
        <v>38</v>
      </c>
      <c r="C6" s="4">
        <v>38</v>
      </c>
      <c r="D6" s="4"/>
      <c r="E6" s="4"/>
      <c r="F6" s="4">
        <v>45</v>
      </c>
      <c r="G6" s="4">
        <v>45</v>
      </c>
      <c r="H6" s="4"/>
      <c r="I6" s="4"/>
      <c r="J6" s="4">
        <v>45</v>
      </c>
    </row>
    <row r="7" spans="1:14" x14ac:dyDescent="0.35">
      <c r="A7" s="3" t="s">
        <v>12</v>
      </c>
      <c r="B7" s="4" t="s">
        <v>11</v>
      </c>
      <c r="C7" s="4" t="s">
        <v>11</v>
      </c>
      <c r="D7" s="4"/>
      <c r="E7" s="4"/>
      <c r="F7" s="4" t="s">
        <v>6</v>
      </c>
      <c r="G7" s="4" t="s">
        <v>6</v>
      </c>
      <c r="H7" s="4"/>
      <c r="I7" s="4"/>
      <c r="J7" s="4" t="s">
        <v>6</v>
      </c>
    </row>
    <row r="8" spans="1:14" x14ac:dyDescent="0.35">
      <c r="A8" s="9" t="s">
        <v>14</v>
      </c>
      <c r="B8" s="4">
        <f>8*5</f>
        <v>40</v>
      </c>
      <c r="C8" s="4">
        <f>8*5</f>
        <v>40</v>
      </c>
      <c r="D8" s="4"/>
      <c r="E8" s="4"/>
      <c r="F8" s="4">
        <v>50</v>
      </c>
      <c r="G8" s="4">
        <v>50</v>
      </c>
      <c r="H8" s="4"/>
      <c r="I8" s="4"/>
      <c r="J8" s="4">
        <v>50</v>
      </c>
    </row>
    <row r="9" spans="1:14" x14ac:dyDescent="0.35">
      <c r="A9" s="16" t="s">
        <v>19</v>
      </c>
      <c r="B9" s="17">
        <v>0.41</v>
      </c>
      <c r="C9" s="10">
        <v>0.52</v>
      </c>
      <c r="D9" s="10">
        <f>C9-B9</f>
        <v>0.11000000000000004</v>
      </c>
      <c r="E9" s="10"/>
      <c r="F9" s="10">
        <v>0.65</v>
      </c>
      <c r="G9" s="17">
        <v>0.62</v>
      </c>
      <c r="H9" s="10">
        <f>G9-F9</f>
        <v>-3.0000000000000027E-2</v>
      </c>
      <c r="I9" s="10"/>
      <c r="J9" s="10">
        <v>0.7</v>
      </c>
    </row>
    <row r="10" spans="1:14" x14ac:dyDescent="0.35">
      <c r="A10" s="18"/>
      <c r="B10" s="19"/>
    </row>
    <row r="12" spans="1:14" x14ac:dyDescent="0.35">
      <c r="A12" t="s">
        <v>0</v>
      </c>
      <c r="B12" s="5">
        <v>241000</v>
      </c>
      <c r="C12" s="5">
        <v>302973</v>
      </c>
      <c r="D12" s="5">
        <f>C12-B12</f>
        <v>61973</v>
      </c>
      <c r="E12" s="5"/>
      <c r="F12" s="27">
        <v>498697</v>
      </c>
      <c r="G12" s="27">
        <v>478108</v>
      </c>
      <c r="H12" s="7">
        <f>G12-F12</f>
        <v>-20589</v>
      </c>
      <c r="I12" s="5"/>
      <c r="J12" s="5">
        <v>543680</v>
      </c>
    </row>
    <row r="13" spans="1:14" x14ac:dyDescent="0.35">
      <c r="B13" s="5"/>
      <c r="C13" s="5"/>
      <c r="D13" s="5"/>
      <c r="E13" s="5"/>
      <c r="F13" s="5"/>
      <c r="G13" s="5"/>
      <c r="H13" s="5"/>
      <c r="I13" s="5"/>
      <c r="J13" s="5"/>
    </row>
    <row r="14" spans="1:14" x14ac:dyDescent="0.35">
      <c r="A14" t="s">
        <v>1</v>
      </c>
      <c r="B14" s="5">
        <v>388227</v>
      </c>
      <c r="C14" s="5">
        <v>352658</v>
      </c>
      <c r="D14" s="5">
        <f>B14-C14</f>
        <v>35569</v>
      </c>
      <c r="E14" s="5"/>
      <c r="F14" s="5">
        <v>394335</v>
      </c>
      <c r="G14" s="5">
        <f>384081+38</f>
        <v>384119</v>
      </c>
      <c r="H14" s="7">
        <f>F14-G14</f>
        <v>10216</v>
      </c>
      <c r="I14" s="5"/>
      <c r="J14" s="5">
        <v>443407</v>
      </c>
      <c r="N14" s="15"/>
    </row>
    <row r="15" spans="1:14" x14ac:dyDescent="0.35">
      <c r="B15" s="5"/>
      <c r="C15" s="5"/>
      <c r="D15" s="5"/>
      <c r="E15" s="5"/>
      <c r="F15" s="5"/>
      <c r="G15" s="5"/>
      <c r="H15" s="5"/>
      <c r="I15" s="5"/>
      <c r="J15" s="5"/>
    </row>
    <row r="16" spans="1:14" x14ac:dyDescent="0.35">
      <c r="A16" t="s">
        <v>2</v>
      </c>
      <c r="B16" s="5">
        <v>29985</v>
      </c>
      <c r="C16" s="5">
        <v>23684</v>
      </c>
      <c r="D16" s="5">
        <f>B16-C16</f>
        <v>6301</v>
      </c>
      <c r="E16" s="5"/>
      <c r="F16" s="5">
        <v>43469</v>
      </c>
      <c r="G16" s="5">
        <v>32363</v>
      </c>
      <c r="H16" s="5">
        <f>F16-G16</f>
        <v>11106</v>
      </c>
      <c r="I16" s="5"/>
      <c r="J16" s="5">
        <f>750+4400+34000</f>
        <v>39150</v>
      </c>
    </row>
    <row r="17" spans="1:13" x14ac:dyDescent="0.35">
      <c r="B17" s="5"/>
      <c r="C17" s="5"/>
      <c r="D17" s="5"/>
      <c r="E17" s="5"/>
      <c r="F17" s="5"/>
      <c r="G17" s="5"/>
      <c r="H17" s="5"/>
      <c r="I17" s="5"/>
      <c r="J17" s="5"/>
    </row>
    <row r="18" spans="1:13" x14ac:dyDescent="0.35">
      <c r="A18" t="s">
        <v>8</v>
      </c>
      <c r="B18" s="5">
        <f t="shared" ref="B18:J18" si="0">SUM(B14:B16)</f>
        <v>418212</v>
      </c>
      <c r="C18" s="5">
        <f t="shared" si="0"/>
        <v>376342</v>
      </c>
      <c r="D18" s="5">
        <f t="shared" si="0"/>
        <v>41870</v>
      </c>
      <c r="E18" s="5"/>
      <c r="F18" s="5">
        <f t="shared" si="0"/>
        <v>437804</v>
      </c>
      <c r="G18" s="5">
        <f t="shared" si="0"/>
        <v>416482</v>
      </c>
      <c r="H18" s="5">
        <f t="shared" ref="H18" si="1">SUM(H14:H16)</f>
        <v>21322</v>
      </c>
      <c r="I18" s="5"/>
      <c r="J18" s="5">
        <f t="shared" si="0"/>
        <v>482557</v>
      </c>
    </row>
    <row r="19" spans="1:13" x14ac:dyDescent="0.35">
      <c r="B19" s="5"/>
      <c r="C19" s="5"/>
      <c r="D19" s="5"/>
      <c r="E19" s="5"/>
      <c r="F19" s="5"/>
      <c r="G19" s="5"/>
      <c r="H19" s="5"/>
      <c r="I19" s="5"/>
      <c r="J19" s="5"/>
    </row>
    <row r="20" spans="1:13" x14ac:dyDescent="0.35">
      <c r="A20" s="1" t="s">
        <v>10</v>
      </c>
      <c r="B20" s="7">
        <f t="shared" ref="B20:J20" si="2">B12-B18</f>
        <v>-177212</v>
      </c>
      <c r="C20" s="7">
        <f t="shared" ref="C20" si="3">C12-C18</f>
        <v>-73369</v>
      </c>
      <c r="D20" s="7">
        <f>D12+D18</f>
        <v>103843</v>
      </c>
      <c r="E20" s="7"/>
      <c r="F20" s="7">
        <f t="shared" ref="F20:G20" si="4">F12-F18</f>
        <v>60893</v>
      </c>
      <c r="G20" s="7">
        <f t="shared" si="4"/>
        <v>61626</v>
      </c>
      <c r="H20" s="7">
        <f>H12+H18</f>
        <v>733</v>
      </c>
      <c r="I20" s="7"/>
      <c r="J20" s="7">
        <f t="shared" si="2"/>
        <v>61123</v>
      </c>
    </row>
    <row r="21" spans="1:13" x14ac:dyDescent="0.35">
      <c r="A21" t="s">
        <v>13</v>
      </c>
      <c r="B21" s="6">
        <f t="shared" ref="B21:J21" si="5">B20/B12</f>
        <v>-0.73531950207468877</v>
      </c>
      <c r="C21" s="6">
        <f t="shared" ref="C21" si="6">C20/C12</f>
        <v>-0.24216349311654833</v>
      </c>
      <c r="D21" s="6"/>
      <c r="E21" s="6"/>
      <c r="F21" s="6">
        <f t="shared" ref="F21:G21" si="7">F20/F12</f>
        <v>0.12210420355446293</v>
      </c>
      <c r="G21" s="6">
        <f t="shared" si="7"/>
        <v>0.12889556334552027</v>
      </c>
      <c r="H21" s="6"/>
      <c r="I21" s="6"/>
      <c r="J21" s="6">
        <f t="shared" si="5"/>
        <v>0.11242458799293702</v>
      </c>
    </row>
    <row r="23" spans="1:13" x14ac:dyDescent="0.35">
      <c r="A23" t="s">
        <v>15</v>
      </c>
      <c r="B23" s="5">
        <v>82400</v>
      </c>
      <c r="C23" s="5">
        <f>B23</f>
        <v>82400</v>
      </c>
      <c r="D23" s="5">
        <f>B23-C23</f>
        <v>0</v>
      </c>
      <c r="E23" s="5"/>
      <c r="F23" s="5">
        <v>84872</v>
      </c>
      <c r="G23" s="5">
        <v>77872</v>
      </c>
      <c r="H23" s="5">
        <f>F23-G23</f>
        <v>7000</v>
      </c>
      <c r="I23" s="5"/>
      <c r="J23" s="5">
        <f>G23*1.03</f>
        <v>80208.160000000003</v>
      </c>
    </row>
    <row r="24" spans="1:13" x14ac:dyDescent="0.35">
      <c r="B24" s="5"/>
      <c r="C24" s="5"/>
      <c r="D24" s="5"/>
      <c r="E24" s="5"/>
      <c r="F24" s="5"/>
      <c r="G24" s="5"/>
      <c r="H24" s="5"/>
      <c r="I24" s="5"/>
      <c r="J24" s="5"/>
    </row>
    <row r="25" spans="1:13" x14ac:dyDescent="0.35">
      <c r="A25" s="11" t="s">
        <v>10</v>
      </c>
      <c r="B25" s="12">
        <f t="shared" ref="B25:J25" si="8">B20-B23</f>
        <v>-259612</v>
      </c>
      <c r="C25" s="12">
        <f t="shared" ref="C25" si="9">C20-C23</f>
        <v>-155769</v>
      </c>
      <c r="D25" s="12">
        <f>D20+D23</f>
        <v>103843</v>
      </c>
      <c r="E25" s="12"/>
      <c r="F25" s="12">
        <f t="shared" ref="F25:G25" si="10">F20-F23</f>
        <v>-23979</v>
      </c>
      <c r="G25" s="12">
        <f t="shared" si="10"/>
        <v>-16246</v>
      </c>
      <c r="H25" s="12">
        <f>H20+H23</f>
        <v>7733</v>
      </c>
      <c r="I25" s="12"/>
      <c r="J25" s="12">
        <f t="shared" si="8"/>
        <v>-19085.160000000003</v>
      </c>
    </row>
    <row r="26" spans="1:13" x14ac:dyDescent="0.35">
      <c r="A26" s="8" t="s">
        <v>13</v>
      </c>
      <c r="B26" s="13">
        <f t="shared" ref="B26:J26" si="11">B25/B12</f>
        <v>-1.0772282157676349</v>
      </c>
      <c r="C26" s="13">
        <f t="shared" ref="C26" si="12">C25/C12</f>
        <v>-0.51413492291392304</v>
      </c>
      <c r="D26" s="13"/>
      <c r="E26" s="13"/>
      <c r="F26" s="13">
        <f t="shared" ref="F26:G26" si="13">F25/F12</f>
        <v>-4.8083305093072549E-2</v>
      </c>
      <c r="G26" s="13">
        <f t="shared" si="13"/>
        <v>-3.3979770261112555E-2</v>
      </c>
      <c r="H26" s="13"/>
      <c r="I26" s="13"/>
      <c r="J26" s="13">
        <f t="shared" si="11"/>
        <v>-3.510366391995292E-2</v>
      </c>
    </row>
    <row r="27" spans="1:13" x14ac:dyDescent="0.35">
      <c r="B27" s="6"/>
      <c r="C27" s="6"/>
      <c r="D27" s="6"/>
      <c r="E27" s="6"/>
      <c r="F27" s="6"/>
      <c r="G27" s="6"/>
      <c r="H27" s="6"/>
      <c r="I27" s="6"/>
      <c r="J27" s="6"/>
    </row>
    <row r="28" spans="1:13" x14ac:dyDescent="0.35">
      <c r="A28" t="s">
        <v>7</v>
      </c>
      <c r="B28">
        <v>10.47</v>
      </c>
      <c r="F28">
        <v>11.12</v>
      </c>
      <c r="G28">
        <v>10.88</v>
      </c>
      <c r="H28">
        <f>F28-G28</f>
        <v>0.23999999999999844</v>
      </c>
      <c r="J28">
        <v>11.57</v>
      </c>
    </row>
    <row r="30" spans="1:13" x14ac:dyDescent="0.35">
      <c r="A30" s="20"/>
      <c r="J30" s="41"/>
      <c r="M30" s="5"/>
    </row>
    <row r="31" spans="1:13" ht="15" thickBot="1" x14ac:dyDescent="0.4">
      <c r="A31" s="20" t="s">
        <v>23</v>
      </c>
      <c r="H31" s="42"/>
      <c r="J31" s="42"/>
      <c r="M31" s="5"/>
    </row>
    <row r="32" spans="1:13" ht="15" thickBot="1" x14ac:dyDescent="0.4">
      <c r="A32" s="21"/>
      <c r="B32" s="22">
        <v>45139</v>
      </c>
      <c r="C32" s="22">
        <v>45444</v>
      </c>
      <c r="D32" s="28">
        <v>45505</v>
      </c>
      <c r="F32" s="38">
        <v>45566</v>
      </c>
      <c r="G32" s="38">
        <v>45748</v>
      </c>
      <c r="H32" s="38">
        <v>45809</v>
      </c>
      <c r="I32" s="30"/>
      <c r="J32" s="38">
        <v>45901</v>
      </c>
      <c r="L32" s="43"/>
    </row>
    <row r="33" spans="1:13" ht="15" thickBot="1" x14ac:dyDescent="0.4">
      <c r="A33" s="23" t="s">
        <v>20</v>
      </c>
      <c r="B33" s="24">
        <v>0.83</v>
      </c>
      <c r="C33" s="24">
        <v>0.97</v>
      </c>
      <c r="D33" s="29">
        <v>0.97</v>
      </c>
      <c r="F33" s="39">
        <v>1</v>
      </c>
      <c r="G33" s="39">
        <v>1</v>
      </c>
      <c r="H33" s="39">
        <v>1</v>
      </c>
      <c r="I33" s="30"/>
      <c r="J33" s="39">
        <v>0.97</v>
      </c>
      <c r="L33" s="44"/>
    </row>
    <row r="34" spans="1:13" ht="15" thickBot="1" x14ac:dyDescent="0.4">
      <c r="A34" s="25" t="s">
        <v>22</v>
      </c>
      <c r="B34" s="24">
        <v>0.56000000000000005</v>
      </c>
      <c r="C34" s="24">
        <v>0.91</v>
      </c>
      <c r="D34" s="29">
        <v>0.97</v>
      </c>
      <c r="F34" s="39">
        <v>1</v>
      </c>
      <c r="G34" s="39">
        <v>1</v>
      </c>
      <c r="H34" s="39">
        <v>1</v>
      </c>
      <c r="I34" s="30"/>
      <c r="J34" s="39">
        <v>1</v>
      </c>
      <c r="L34" s="44"/>
      <c r="M34" s="14"/>
    </row>
    <row r="35" spans="1:13" ht="15" thickBot="1" x14ac:dyDescent="0.4">
      <c r="A35" s="25" t="s">
        <v>24</v>
      </c>
      <c r="B35" s="24">
        <v>0.32</v>
      </c>
      <c r="C35" s="24">
        <v>0.49</v>
      </c>
      <c r="D35" s="29">
        <v>0.54</v>
      </c>
      <c r="F35" s="39">
        <v>0.56999999999999995</v>
      </c>
      <c r="G35" s="39">
        <v>0.81</v>
      </c>
      <c r="H35" s="39">
        <v>0.83</v>
      </c>
      <c r="I35" s="30"/>
      <c r="J35" s="39">
        <v>0.76</v>
      </c>
      <c r="L35" s="44"/>
      <c r="M35" s="14"/>
    </row>
    <row r="36" spans="1:13" ht="15" thickBot="1" x14ac:dyDescent="0.4">
      <c r="A36" s="23" t="s">
        <v>21</v>
      </c>
      <c r="B36" s="24">
        <v>0.4</v>
      </c>
      <c r="C36" s="24">
        <v>0.59</v>
      </c>
      <c r="D36" s="31">
        <v>0.63</v>
      </c>
      <c r="F36" s="40">
        <v>0.68</v>
      </c>
      <c r="G36" s="40">
        <v>0.86</v>
      </c>
      <c r="H36" s="40">
        <v>0.87</v>
      </c>
      <c r="I36" s="30"/>
      <c r="J36" s="40">
        <v>0.82</v>
      </c>
      <c r="L36" s="44"/>
      <c r="M36" s="14"/>
    </row>
    <row r="37" spans="1:13" x14ac:dyDescent="0.35">
      <c r="A37" s="20"/>
      <c r="D37" s="30"/>
      <c r="M37" s="14"/>
    </row>
    <row r="38" spans="1:13" x14ac:dyDescent="0.35">
      <c r="A38" s="20"/>
      <c r="M38" s="14"/>
    </row>
    <row r="39" spans="1:13" x14ac:dyDescent="0.35">
      <c r="A39" s="20"/>
      <c r="H39" s="42"/>
      <c r="M39" s="14"/>
    </row>
    <row r="40" spans="1:13" x14ac:dyDescent="0.35">
      <c r="A40" s="32" t="s">
        <v>31</v>
      </c>
      <c r="B40" s="30"/>
      <c r="C40" s="33" t="s">
        <v>50</v>
      </c>
      <c r="D40" s="30"/>
      <c r="E40" s="30"/>
      <c r="F40" s="30"/>
      <c r="H40" s="33" t="s">
        <v>44</v>
      </c>
      <c r="I40" s="30"/>
      <c r="J40" s="30"/>
      <c r="K40" s="30"/>
      <c r="L40" s="43"/>
      <c r="M40" s="14"/>
    </row>
    <row r="41" spans="1:13" x14ac:dyDescent="0.35">
      <c r="A41" s="34" t="s">
        <v>25</v>
      </c>
      <c r="B41" s="30"/>
      <c r="C41" s="35" t="s">
        <v>34</v>
      </c>
      <c r="D41" s="30"/>
      <c r="E41" s="30"/>
      <c r="F41" s="30"/>
      <c r="H41" s="35" t="s">
        <v>25</v>
      </c>
      <c r="I41" s="30"/>
      <c r="J41" s="30"/>
      <c r="K41" s="30"/>
      <c r="M41" s="14"/>
    </row>
    <row r="42" spans="1:13" x14ac:dyDescent="0.35">
      <c r="A42" s="34" t="s">
        <v>26</v>
      </c>
      <c r="B42" s="30"/>
      <c r="C42" s="35" t="s">
        <v>36</v>
      </c>
      <c r="D42" s="30"/>
      <c r="E42" s="30"/>
      <c r="F42" s="30"/>
      <c r="H42" s="35" t="s">
        <v>45</v>
      </c>
      <c r="I42" s="30"/>
      <c r="J42" s="30"/>
      <c r="K42" s="30"/>
      <c r="M42" s="14"/>
    </row>
    <row r="43" spans="1:13" x14ac:dyDescent="0.35">
      <c r="A43" s="34" t="s">
        <v>27</v>
      </c>
      <c r="B43" s="30"/>
      <c r="C43" s="35" t="s">
        <v>38</v>
      </c>
      <c r="D43" s="30"/>
      <c r="E43" s="30"/>
      <c r="F43" s="30"/>
      <c r="H43" s="35" t="s">
        <v>37</v>
      </c>
      <c r="I43" s="30"/>
      <c r="J43" s="30"/>
      <c r="K43" s="30"/>
      <c r="M43" s="14"/>
    </row>
    <row r="44" spans="1:13" x14ac:dyDescent="0.35">
      <c r="A44" s="34" t="s">
        <v>28</v>
      </c>
      <c r="B44" s="30"/>
      <c r="C44" s="35" t="s">
        <v>28</v>
      </c>
      <c r="D44" s="30"/>
      <c r="E44" s="30"/>
      <c r="F44" s="30"/>
      <c r="H44" s="35" t="s">
        <v>46</v>
      </c>
      <c r="I44" s="30"/>
      <c r="J44" s="30"/>
      <c r="K44" s="30"/>
      <c r="M44" s="14"/>
    </row>
    <row r="45" spans="1:13" x14ac:dyDescent="0.35">
      <c r="A45" s="34" t="s">
        <v>29</v>
      </c>
      <c r="B45" s="30"/>
      <c r="C45" s="35" t="s">
        <v>39</v>
      </c>
      <c r="D45" s="30"/>
      <c r="E45" s="30"/>
      <c r="F45" s="30"/>
      <c r="H45" s="35" t="s">
        <v>47</v>
      </c>
      <c r="I45" s="30"/>
      <c r="J45" s="30"/>
      <c r="K45" s="30"/>
      <c r="M45" s="14"/>
    </row>
    <row r="46" spans="1:13" x14ac:dyDescent="0.35">
      <c r="A46" s="35" t="s">
        <v>33</v>
      </c>
      <c r="B46" s="30"/>
      <c r="C46" s="35" t="s">
        <v>35</v>
      </c>
      <c r="D46" s="30"/>
      <c r="E46" s="30"/>
      <c r="F46" s="30"/>
      <c r="H46" s="35" t="s">
        <v>48</v>
      </c>
      <c r="I46" s="30"/>
      <c r="J46" s="30"/>
      <c r="K46" s="30"/>
    </row>
    <row r="47" spans="1:13" x14ac:dyDescent="0.35">
      <c r="A47" s="36" t="s">
        <v>30</v>
      </c>
      <c r="B47" s="30"/>
      <c r="C47" s="37" t="s">
        <v>40</v>
      </c>
      <c r="D47" s="30"/>
      <c r="E47" s="30"/>
      <c r="F47" s="30"/>
      <c r="H47" s="37" t="s">
        <v>49</v>
      </c>
      <c r="I47" s="30"/>
      <c r="J47" s="30"/>
      <c r="K47" s="30"/>
    </row>
    <row r="48" spans="1:13" x14ac:dyDescent="0.35">
      <c r="A48" s="30"/>
      <c r="B48" s="30"/>
      <c r="C48" s="30"/>
      <c r="D48" s="30"/>
      <c r="E48" s="30"/>
      <c r="F48" s="30"/>
      <c r="H48" s="30"/>
      <c r="I48" s="30"/>
      <c r="J48" s="30"/>
      <c r="K48" s="30"/>
    </row>
    <row r="49" spans="1:6" x14ac:dyDescent="0.35">
      <c r="A49" s="30"/>
      <c r="B49" s="30"/>
      <c r="C49" s="30"/>
      <c r="D49" s="30"/>
      <c r="E49" s="30"/>
      <c r="F49" s="30"/>
    </row>
    <row r="50" spans="1:6" x14ac:dyDescent="0.35">
      <c r="A50" s="30"/>
      <c r="B50" s="30"/>
      <c r="C50" s="34"/>
      <c r="D50" s="30"/>
      <c r="E50" s="30"/>
      <c r="F50" s="30"/>
    </row>
  </sheetData>
  <mergeCells count="1">
    <mergeCell ref="F3:H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ea4b4c-e765-48ae-bbb9-1019a0796a3f" xsi:nil="true"/>
    <lcf76f155ced4ddcb4097134ff3c332f xmlns="4f4e333c-2efb-4ad4-8b61-5066e2346a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7596B78CC3C4597FAB75898043552" ma:contentTypeVersion="13" ma:contentTypeDescription="Create a new document." ma:contentTypeScope="" ma:versionID="fbc8eb94e9a7126e1a0456fa2378bff0">
  <xsd:schema xmlns:xsd="http://www.w3.org/2001/XMLSchema" xmlns:xs="http://www.w3.org/2001/XMLSchema" xmlns:p="http://schemas.microsoft.com/office/2006/metadata/properties" xmlns:ns2="4f4e333c-2efb-4ad4-8b61-5066e2346a89" xmlns:ns3="bcea4b4c-e765-48ae-bbb9-1019a0796a3f" targetNamespace="http://schemas.microsoft.com/office/2006/metadata/properties" ma:root="true" ma:fieldsID="ce3329eedca31d357dfdf4dea6eaf882" ns2:_="" ns3:_="">
    <xsd:import namespace="4f4e333c-2efb-4ad4-8b61-5066e2346a89"/>
    <xsd:import namespace="bcea4b4c-e765-48ae-bbb9-1019a0796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e333c-2efb-4ad4-8b61-5066e2346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d3df8bb-1a17-47d1-9e0a-eeaa900893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a4b4c-e765-48ae-bbb9-1019a0796a3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e62390e-f7e8-47f7-b33f-4ea9ab837c7d}" ma:internalName="TaxCatchAll" ma:showField="CatchAllData" ma:web="bcea4b4c-e765-48ae-bbb9-1019a0796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47109-5BB7-4463-97CD-659949CE15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CEFAF8-2F9E-46FE-9924-ABC193B736A9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94f5a530-501a-4181-bcbc-55e703a8aadd"/>
    <ds:schemaRef ds:uri="http://schemas.microsoft.com/office/2006/documentManagement/types"/>
    <ds:schemaRef ds:uri="http://www.w3.org/XML/1998/namespace"/>
    <ds:schemaRef ds:uri="67c75b9b-8fbd-4317-8093-322cbc3b022c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C52B97F-5A7B-4C54-A1BE-531E14FE35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Smeall</dc:creator>
  <cp:lastModifiedBy>Linda Smeall</cp:lastModifiedBy>
  <cp:lastPrinted>2024-09-02T13:00:02Z</cp:lastPrinted>
  <dcterms:created xsi:type="dcterms:W3CDTF">2024-04-22T09:37:17Z</dcterms:created>
  <dcterms:modified xsi:type="dcterms:W3CDTF">2025-09-02T14:27:58Z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0x010100D597596B78CC3C4597FAB75898043552</vt:lpwstr>
  </property>
  <property fmtid="{D5CDD505-2E9C-101B-9397-08002B2CF9AE}" pid="3" name="MediaServiceImageTags">
    <vt:lpwstr/>
  </property>
</Properties>
</file>